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ubiceva\Desktop\FINANČNÍ Odbor\Závěrečný účet a účetní závěrka\Závěrečný účet za rok 2021\"/>
    </mc:Choice>
  </mc:AlternateContent>
  <xr:revisionPtr revIDLastSave="0" documentId="13_ncr:1_{A9E25165-FC93-45FC-AA49-68A648DFEE34}" xr6:coauthVersionLast="36" xr6:coauthVersionMax="36" xr10:uidLastSave="{00000000-0000-0000-0000-000000000000}"/>
  <bookViews>
    <workbookView xWindow="0" yWindow="0" windowWidth="28800" windowHeight="14025" xr2:uid="{00000000-000D-0000-FFFF-FFFF00000000}"/>
  </bookViews>
  <sheets>
    <sheet name="plnění" sheetId="1" r:id="rId1"/>
    <sheet name="List3" sheetId="3" r:id="rId2"/>
  </sheets>
  <calcPr calcId="191029"/>
</workbook>
</file>

<file path=xl/calcChain.xml><?xml version="1.0" encoding="utf-8"?>
<calcChain xmlns="http://schemas.openxmlformats.org/spreadsheetml/2006/main">
  <c r="F47" i="1" l="1"/>
  <c r="F7" i="1" l="1"/>
  <c r="F41" i="1" s="1"/>
  <c r="F18" i="1"/>
  <c r="F25" i="1"/>
  <c r="F14" i="1"/>
  <c r="F58" i="1"/>
  <c r="F65" i="1" s="1"/>
  <c r="F68" i="1"/>
  <c r="F54" i="1"/>
  <c r="F62" i="1"/>
  <c r="F108" i="1"/>
  <c r="F104" i="1"/>
  <c r="F86" i="1"/>
  <c r="F79" i="1"/>
  <c r="F75" i="1"/>
  <c r="E48" i="1" l="1"/>
  <c r="D35" i="1"/>
  <c r="D34" i="1"/>
  <c r="D25" i="1"/>
  <c r="D18" i="1"/>
  <c r="D14" i="1"/>
  <c r="D7" i="1"/>
  <c r="D66" i="1"/>
  <c r="D65" i="1"/>
  <c r="E108" i="1"/>
  <c r="D104" i="1"/>
  <c r="D41" i="1" l="1"/>
  <c r="D48" i="1" s="1"/>
</calcChain>
</file>

<file path=xl/sharedStrings.xml><?xml version="1.0" encoding="utf-8"?>
<sst xmlns="http://schemas.openxmlformats.org/spreadsheetml/2006/main" count="137" uniqueCount="86">
  <si>
    <t>Základní škola</t>
  </si>
  <si>
    <t xml:space="preserve"> </t>
  </si>
  <si>
    <t xml:space="preserve">             </t>
  </si>
  <si>
    <t>Účet</t>
  </si>
  <si>
    <t>Název účtu</t>
  </si>
  <si>
    <t>Plnění rozpočtu (v%)</t>
  </si>
  <si>
    <t xml:space="preserve">501 a 558 </t>
  </si>
  <si>
    <t>spotřeba materiálu</t>
  </si>
  <si>
    <t>DDM, DDNM</t>
  </si>
  <si>
    <t xml:space="preserve">obnova výpočetní techniky  </t>
  </si>
  <si>
    <t>ostatní materiál</t>
  </si>
  <si>
    <t>502…</t>
  </si>
  <si>
    <t>spotřeba energie</t>
  </si>
  <si>
    <t>plyn</t>
  </si>
  <si>
    <t>elektřina</t>
  </si>
  <si>
    <t>voda</t>
  </si>
  <si>
    <t>opravy celkem</t>
  </si>
  <si>
    <t>revize, drobné opravy</t>
  </si>
  <si>
    <t>cestovné</t>
  </si>
  <si>
    <t>náklady na reprezentaci</t>
  </si>
  <si>
    <t>518…</t>
  </si>
  <si>
    <t>ostatní služby</t>
  </si>
  <si>
    <t>praní, odvoz odpadu</t>
  </si>
  <si>
    <t>plavání</t>
  </si>
  <si>
    <t>pronájem kopírek</t>
  </si>
  <si>
    <t>licence, upgrade</t>
  </si>
  <si>
    <t>telefon, internet</t>
  </si>
  <si>
    <t>bankovní služby</t>
  </si>
  <si>
    <t>mzdové náklady (vychovat.)</t>
  </si>
  <si>
    <t>zákonné soc.pojištění (34%)</t>
  </si>
  <si>
    <t>zákonné soc.náklady (2%)</t>
  </si>
  <si>
    <t>odpisy</t>
  </si>
  <si>
    <t>ostat.náklady, (jízdné, úrazy)</t>
  </si>
  <si>
    <t>Náklady celkem</t>
  </si>
  <si>
    <t>Tržby z prodeje služeb</t>
  </si>
  <si>
    <t>Úroky</t>
  </si>
  <si>
    <t>Transfery - odpisy</t>
  </si>
  <si>
    <t>Čerpání fondu</t>
  </si>
  <si>
    <t>Ostatní výnosy -pojištění</t>
  </si>
  <si>
    <t>Výnosy celkem</t>
  </si>
  <si>
    <t>Příspěvky na provoz od zřizov.</t>
  </si>
  <si>
    <t>Školní jídelna</t>
  </si>
  <si>
    <t>vybavení kuchyně</t>
  </si>
  <si>
    <t>potraviny</t>
  </si>
  <si>
    <t>praní, odvoz odpadu, ostatní</t>
  </si>
  <si>
    <t>Příspěvek a dotace na provoz</t>
  </si>
  <si>
    <t>Školní družina</t>
  </si>
  <si>
    <t>DDM</t>
  </si>
  <si>
    <t>Nábytek, oddělení ŠD</t>
  </si>
  <si>
    <t>Opravy celkem</t>
  </si>
  <si>
    <t>Ostatní služby</t>
  </si>
  <si>
    <t>poplatky ŠD</t>
  </si>
  <si>
    <t>energie</t>
  </si>
  <si>
    <t>opravy</t>
  </si>
  <si>
    <t>518 </t>
  </si>
  <si>
    <t>mzdové náklady</t>
  </si>
  <si>
    <t>odvody z mezd</t>
  </si>
  <si>
    <t>odvod FKSP</t>
  </si>
  <si>
    <t>Výnosy</t>
  </si>
  <si>
    <t>602 </t>
  </si>
  <si>
    <t xml:space="preserve">cizí strávníci, služby </t>
  </si>
  <si>
    <t xml:space="preserve">pronájmy </t>
  </si>
  <si>
    <t>technické zhodnocení</t>
  </si>
  <si>
    <t xml:space="preserve">Skutečnost roku 2019 </t>
  </si>
  <si>
    <t>projekt Zahrada</t>
  </si>
  <si>
    <t>nábytek SŠ, tabule, nástěnky</t>
  </si>
  <si>
    <t>malování</t>
  </si>
  <si>
    <t>stravenky</t>
  </si>
  <si>
    <t>kurzové ztráty</t>
  </si>
  <si>
    <t>stravovací systém</t>
  </si>
  <si>
    <t>opravy, FI, malování</t>
  </si>
  <si>
    <t>FI, opravy, čipy</t>
  </si>
  <si>
    <t>Ostatní náklady</t>
  </si>
  <si>
    <t>Skutečnost roku 2020</t>
  </si>
  <si>
    <t>2 500 000</t>
  </si>
  <si>
    <t>nábytek, vybavení</t>
  </si>
  <si>
    <t>projekt Zahrada, Dílny</t>
  </si>
  <si>
    <t>opravy, instal. práce</t>
  </si>
  <si>
    <t xml:space="preserve"> Skutečnost roku 2019</t>
  </si>
  <si>
    <t>Skutečnost roku 2021</t>
  </si>
  <si>
    <t>Rozpočet 2021</t>
  </si>
  <si>
    <t>Upravený rozpočet 2021</t>
  </si>
  <si>
    <t>Doplňková činnost k 31.12.2021</t>
  </si>
  <si>
    <t>dílny, podlahy ve třídách,</t>
  </si>
  <si>
    <t xml:space="preserve">                     Příloha k závěrečnému účetu Města Vizovice za rok 2021  </t>
  </si>
  <si>
    <t xml:space="preserve">                    Přehled hospodaření příspěvkové organizace Základní škola Vizovice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</si>
</sst>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4"/>
      <color rgb="FF00B0F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rgb="FF00B0F0"/>
      <name val="Calibri"/>
      <family val="2"/>
      <charset val="238"/>
      <scheme val="minor"/>
    </font>
    <font>
      <sz val="12"/>
      <color rgb="FF00B0F0"/>
      <name val="Calibri"/>
      <family val="2"/>
      <charset val="238"/>
      <scheme val="minor"/>
    </font>
    <font>
      <i/>
      <sz val="12"/>
      <color rgb="FF00B0F0"/>
      <name val="Calibri"/>
      <family val="2"/>
      <charset val="238"/>
      <scheme val="minor"/>
    </font>
    <font>
      <b/>
      <i/>
      <sz val="12"/>
      <color rgb="FF00B0F0"/>
      <name val="Calibri"/>
      <family val="2"/>
      <charset val="238"/>
      <scheme val="minor"/>
    </font>
    <font>
      <sz val="12"/>
      <color rgb="FF00B050"/>
      <name val="Calibri"/>
      <family val="2"/>
      <charset val="238"/>
      <scheme val="minor"/>
    </font>
    <font>
      <b/>
      <sz val="12"/>
      <color rgb="FF00B050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b/>
      <sz val="14"/>
      <color rgb="FF00B050"/>
      <name val="Calibri"/>
      <family val="2"/>
      <charset val="238"/>
      <scheme val="minor"/>
    </font>
    <font>
      <sz val="12"/>
      <color rgb="FF002060"/>
      <name val="Calibri"/>
      <family val="2"/>
      <charset val="238"/>
      <scheme val="minor"/>
    </font>
    <font>
      <b/>
      <sz val="16"/>
      <color rgb="FF002060"/>
      <name val="Calibri"/>
      <family val="2"/>
      <charset val="238"/>
      <scheme val="minor"/>
    </font>
    <font>
      <b/>
      <sz val="12"/>
      <color rgb="FF00206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3" fontId="0" fillId="0" borderId="0" xfId="0" applyNumberFormat="1"/>
    <xf numFmtId="0" fontId="2" fillId="0" borderId="2" xfId="0" applyFont="1" applyBorder="1"/>
    <xf numFmtId="0" fontId="2" fillId="0" borderId="3" xfId="0" applyFont="1" applyBorder="1"/>
    <xf numFmtId="3" fontId="2" fillId="0" borderId="3" xfId="0" applyNumberFormat="1" applyFont="1" applyBorder="1" applyAlignment="1">
      <alignment horizontal="right"/>
    </xf>
    <xf numFmtId="3" fontId="2" fillId="0" borderId="3" xfId="0" applyNumberFormat="1" applyFont="1" applyBorder="1" applyAlignment="1">
      <alignment horizontal="right" vertical="top" wrapText="1"/>
    </xf>
    <xf numFmtId="0" fontId="2" fillId="0" borderId="3" xfId="0" applyFont="1" applyBorder="1" applyAlignment="1">
      <alignment horizontal="right"/>
    </xf>
    <xf numFmtId="0" fontId="1" fillId="0" borderId="6" xfId="0" applyFont="1" applyBorder="1"/>
    <xf numFmtId="0" fontId="2" fillId="0" borderId="0" xfId="0" applyFont="1"/>
    <xf numFmtId="0" fontId="1" fillId="0" borderId="6" xfId="0" applyFont="1" applyBorder="1" applyAlignment="1">
      <alignment vertical="top" wrapText="1"/>
    </xf>
    <xf numFmtId="0" fontId="1" fillId="0" borderId="0" xfId="0" applyFont="1"/>
    <xf numFmtId="0" fontId="1" fillId="0" borderId="0" xfId="0" applyFont="1" applyAlignment="1">
      <alignment vertical="top" wrapText="1"/>
    </xf>
    <xf numFmtId="0" fontId="1" fillId="0" borderId="1" xfId="0" applyFont="1" applyBorder="1"/>
    <xf numFmtId="0" fontId="1" fillId="0" borderId="1" xfId="0" applyFont="1" applyBorder="1" applyAlignment="1">
      <alignment vertical="top" wrapText="1"/>
    </xf>
    <xf numFmtId="0" fontId="2" fillId="0" borderId="6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right"/>
    </xf>
    <xf numFmtId="0" fontId="1" fillId="0" borderId="0" xfId="0" applyFont="1"/>
    <xf numFmtId="0" fontId="1" fillId="0" borderId="4" xfId="0" applyFont="1" applyBorder="1" applyAlignment="1">
      <alignment horizontal="center"/>
    </xf>
    <xf numFmtId="0" fontId="4" fillId="0" borderId="1" xfId="0" applyFont="1" applyBorder="1"/>
    <xf numFmtId="0" fontId="5" fillId="0" borderId="0" xfId="0" applyFont="1"/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Border="1"/>
    <xf numFmtId="0" fontId="6" fillId="0" borderId="3" xfId="0" applyFont="1" applyBorder="1"/>
    <xf numFmtId="3" fontId="6" fillId="0" borderId="3" xfId="0" applyNumberFormat="1" applyFont="1" applyBorder="1" applyAlignment="1">
      <alignment horizontal="right"/>
    </xf>
    <xf numFmtId="3" fontId="6" fillId="0" borderId="3" xfId="0" applyNumberFormat="1" applyFont="1" applyBorder="1" applyAlignment="1">
      <alignment horizontal="right" vertical="top" wrapText="1"/>
    </xf>
    <xf numFmtId="0" fontId="6" fillId="0" borderId="3" xfId="0" applyFont="1" applyBorder="1" applyAlignment="1">
      <alignment horizontal="right"/>
    </xf>
    <xf numFmtId="0" fontId="7" fillId="0" borderId="3" xfId="0" applyFont="1" applyBorder="1"/>
    <xf numFmtId="0" fontId="7" fillId="0" borderId="3" xfId="0" applyFont="1" applyBorder="1" applyAlignment="1">
      <alignment horizontal="right"/>
    </xf>
    <xf numFmtId="3" fontId="7" fillId="0" borderId="3" xfId="0" applyNumberFormat="1" applyFont="1" applyBorder="1" applyAlignment="1">
      <alignment horizontal="right" vertical="top" wrapText="1"/>
    </xf>
    <xf numFmtId="3" fontId="7" fillId="0" borderId="3" xfId="0" applyNumberFormat="1" applyFont="1" applyBorder="1" applyAlignment="1">
      <alignment horizontal="right"/>
    </xf>
    <xf numFmtId="0" fontId="7" fillId="0" borderId="3" xfId="0" applyFont="1" applyBorder="1" applyAlignment="1">
      <alignment horizontal="right" vertical="top" wrapText="1"/>
    </xf>
    <xf numFmtId="0" fontId="6" fillId="0" borderId="3" xfId="0" applyFont="1" applyBorder="1" applyAlignment="1">
      <alignment horizontal="right" vertical="top" wrapText="1"/>
    </xf>
    <xf numFmtId="0" fontId="8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top" wrapText="1"/>
    </xf>
    <xf numFmtId="0" fontId="9" fillId="0" borderId="0" xfId="0" applyFont="1"/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top" wrapText="1"/>
    </xf>
    <xf numFmtId="0" fontId="8" fillId="0" borderId="2" xfId="0" applyFont="1" applyBorder="1"/>
    <xf numFmtId="0" fontId="9" fillId="0" borderId="3" xfId="0" applyFont="1" applyBorder="1"/>
    <xf numFmtId="3" fontId="9" fillId="0" borderId="3" xfId="0" applyNumberFormat="1" applyFont="1" applyBorder="1" applyAlignment="1">
      <alignment horizontal="right"/>
    </xf>
    <xf numFmtId="3" fontId="9" fillId="0" borderId="2" xfId="0" applyNumberFormat="1" applyFont="1" applyBorder="1" applyAlignment="1">
      <alignment horizontal="right" vertical="center" wrapText="1"/>
    </xf>
    <xf numFmtId="3" fontId="9" fillId="0" borderId="3" xfId="0" applyNumberFormat="1" applyFont="1" applyBorder="1"/>
    <xf numFmtId="3" fontId="8" fillId="0" borderId="3" xfId="0" applyNumberFormat="1" applyFont="1" applyBorder="1" applyAlignment="1">
      <alignment horizontal="right"/>
    </xf>
    <xf numFmtId="3" fontId="8" fillId="0" borderId="2" xfId="0" applyNumberFormat="1" applyFont="1" applyBorder="1" applyAlignment="1">
      <alignment horizontal="right" vertical="center" wrapText="1"/>
    </xf>
    <xf numFmtId="0" fontId="10" fillId="0" borderId="3" xfId="0" applyFont="1" applyBorder="1" applyAlignment="1">
      <alignment horizontal="right"/>
    </xf>
    <xf numFmtId="0" fontId="9" fillId="0" borderId="2" xfId="0" applyFont="1" applyBorder="1" applyAlignment="1">
      <alignment horizontal="right" vertical="center" wrapText="1"/>
    </xf>
    <xf numFmtId="0" fontId="11" fillId="0" borderId="2" xfId="0" applyFont="1" applyBorder="1"/>
    <xf numFmtId="0" fontId="11" fillId="0" borderId="3" xfId="0" applyFont="1" applyBorder="1"/>
    <xf numFmtId="0" fontId="11" fillId="0" borderId="3" xfId="0" applyFont="1" applyBorder="1" applyAlignment="1">
      <alignment horizontal="right"/>
    </xf>
    <xf numFmtId="0" fontId="11" fillId="0" borderId="3" xfId="0" applyFont="1" applyBorder="1" applyAlignment="1">
      <alignment horizontal="right" vertical="top" wrapText="1"/>
    </xf>
    <xf numFmtId="0" fontId="9" fillId="0" borderId="7" xfId="0" applyFont="1" applyBorder="1"/>
    <xf numFmtId="0" fontId="9" fillId="0" borderId="6" xfId="0" applyFont="1" applyBorder="1"/>
    <xf numFmtId="0" fontId="9" fillId="0" borderId="0" xfId="0" applyFont="1" applyBorder="1"/>
    <xf numFmtId="0" fontId="12" fillId="0" borderId="6" xfId="0" applyFont="1" applyBorder="1"/>
    <xf numFmtId="0" fontId="13" fillId="0" borderId="0" xfId="0" applyFont="1"/>
    <xf numFmtId="0" fontId="12" fillId="0" borderId="6" xfId="0" applyFont="1" applyBorder="1" applyAlignment="1">
      <alignment vertical="top" wrapText="1"/>
    </xf>
    <xf numFmtId="0" fontId="14" fillId="0" borderId="0" xfId="0" applyFont="1"/>
    <xf numFmtId="0" fontId="12" fillId="0" borderId="0" xfId="0" applyFont="1"/>
    <xf numFmtId="0" fontId="12" fillId="0" borderId="0" xfId="0" applyFont="1" applyAlignment="1">
      <alignment vertical="top" wrapText="1"/>
    </xf>
    <xf numFmtId="0" fontId="12" fillId="0" borderId="1" xfId="0" applyFont="1" applyBorder="1"/>
    <xf numFmtId="0" fontId="15" fillId="0" borderId="1" xfId="0" applyFont="1" applyBorder="1"/>
    <xf numFmtId="0" fontId="12" fillId="0" borderId="1" xfId="0" applyFont="1" applyBorder="1" applyAlignment="1">
      <alignment vertical="top" wrapText="1"/>
    </xf>
    <xf numFmtId="0" fontId="13" fillId="0" borderId="5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center" wrapText="1"/>
    </xf>
    <xf numFmtId="0" fontId="13" fillId="0" borderId="2" xfId="0" applyFont="1" applyBorder="1"/>
    <xf numFmtId="0" fontId="13" fillId="0" borderId="3" xfId="0" applyFont="1" applyBorder="1"/>
    <xf numFmtId="3" fontId="13" fillId="0" borderId="3" xfId="0" applyNumberFormat="1" applyFont="1" applyBorder="1" applyAlignment="1">
      <alignment horizontal="right"/>
    </xf>
    <xf numFmtId="3" fontId="13" fillId="0" borderId="3" xfId="0" applyNumberFormat="1" applyFont="1" applyBorder="1" applyAlignment="1">
      <alignment horizontal="right" vertical="top" wrapText="1"/>
    </xf>
    <xf numFmtId="0" fontId="13" fillId="0" borderId="3" xfId="0" applyFont="1" applyBorder="1" applyAlignment="1">
      <alignment horizontal="right"/>
    </xf>
    <xf numFmtId="0" fontId="12" fillId="0" borderId="3" xfId="0" applyFont="1" applyBorder="1"/>
    <xf numFmtId="3" fontId="12" fillId="0" borderId="3" xfId="0" applyNumberFormat="1" applyFont="1" applyBorder="1" applyAlignment="1">
      <alignment horizontal="right"/>
    </xf>
    <xf numFmtId="0" fontId="12" fillId="0" borderId="3" xfId="0" applyFont="1" applyBorder="1" applyAlignment="1">
      <alignment horizontal="right" vertical="top" wrapText="1"/>
    </xf>
    <xf numFmtId="0" fontId="12" fillId="0" borderId="3" xfId="0" applyFont="1" applyBorder="1" applyAlignment="1">
      <alignment horizontal="right"/>
    </xf>
    <xf numFmtId="3" fontId="12" fillId="0" borderId="3" xfId="0" applyNumberFormat="1" applyFont="1" applyBorder="1" applyAlignment="1">
      <alignment horizontal="right" vertical="top" wrapText="1"/>
    </xf>
    <xf numFmtId="3" fontId="13" fillId="0" borderId="3" xfId="0" applyNumberFormat="1" applyFont="1" applyBorder="1"/>
    <xf numFmtId="3" fontId="12" fillId="0" borderId="3" xfId="0" applyNumberFormat="1" applyFont="1" applyBorder="1"/>
    <xf numFmtId="0" fontId="16" fillId="0" borderId="1" xfId="0" applyFont="1" applyBorder="1"/>
    <xf numFmtId="0" fontId="17" fillId="0" borderId="1" xfId="0" applyFont="1" applyBorder="1"/>
    <xf numFmtId="0" fontId="16" fillId="0" borderId="1" xfId="0" applyFont="1" applyBorder="1" applyAlignment="1">
      <alignment vertical="top" wrapText="1"/>
    </xf>
    <xf numFmtId="0" fontId="18" fillId="0" borderId="5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top" wrapText="1"/>
    </xf>
    <xf numFmtId="0" fontId="18" fillId="0" borderId="5" xfId="0" applyFont="1" applyBorder="1" applyAlignment="1">
      <alignment vertical="top" wrapText="1"/>
    </xf>
    <xf numFmtId="0" fontId="18" fillId="0" borderId="2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vertical="top" wrapText="1"/>
    </xf>
    <xf numFmtId="0" fontId="18" fillId="0" borderId="2" xfId="0" applyFont="1" applyBorder="1"/>
    <xf numFmtId="0" fontId="18" fillId="0" borderId="3" xfId="0" applyFont="1" applyBorder="1"/>
    <xf numFmtId="3" fontId="18" fillId="0" borderId="3" xfId="0" applyNumberFormat="1" applyFont="1" applyBorder="1" applyAlignment="1">
      <alignment horizontal="right"/>
    </xf>
    <xf numFmtId="3" fontId="18" fillId="0" borderId="3" xfId="0" applyNumberFormat="1" applyFont="1" applyBorder="1" applyAlignment="1">
      <alignment horizontal="right" vertical="top" wrapText="1"/>
    </xf>
    <xf numFmtId="0" fontId="18" fillId="0" borderId="3" xfId="0" applyFont="1" applyBorder="1" applyAlignment="1">
      <alignment horizontal="right"/>
    </xf>
    <xf numFmtId="0" fontId="16" fillId="0" borderId="3" xfId="0" applyFont="1" applyBorder="1"/>
    <xf numFmtId="3" fontId="16" fillId="0" borderId="3" xfId="0" applyNumberFormat="1" applyFont="1" applyBorder="1" applyAlignment="1">
      <alignment horizontal="right"/>
    </xf>
    <xf numFmtId="0" fontId="16" fillId="0" borderId="3" xfId="0" applyFont="1" applyBorder="1" applyAlignment="1">
      <alignment horizontal="right" vertical="top" wrapText="1"/>
    </xf>
    <xf numFmtId="0" fontId="16" fillId="0" borderId="3" xfId="0" applyFont="1" applyBorder="1" applyAlignment="1">
      <alignment horizontal="right"/>
    </xf>
    <xf numFmtId="3" fontId="16" fillId="0" borderId="3" xfId="0" applyNumberFormat="1" applyFont="1" applyBorder="1" applyAlignment="1">
      <alignment horizontal="right" vertical="top" wrapText="1"/>
    </xf>
    <xf numFmtId="0" fontId="18" fillId="0" borderId="3" xfId="0" applyFont="1" applyBorder="1" applyAlignment="1">
      <alignment horizontal="right" vertical="top" wrapText="1"/>
    </xf>
    <xf numFmtId="0" fontId="18" fillId="0" borderId="3" xfId="0" applyFont="1" applyBorder="1" applyAlignment="1">
      <alignment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12"/>
  <sheetViews>
    <sheetView tabSelected="1" topLeftCell="A79" zoomScaleNormal="100" workbookViewId="0">
      <selection activeCell="L10" sqref="L10"/>
    </sheetView>
  </sheetViews>
  <sheetFormatPr defaultRowHeight="15" x14ac:dyDescent="0.25"/>
  <cols>
    <col min="2" max="2" width="10.140625" customWidth="1"/>
    <col min="3" max="3" width="29.140625" customWidth="1"/>
    <col min="4" max="4" width="13" customWidth="1"/>
    <col min="5" max="5" width="14.28515625" customWidth="1"/>
    <col min="6" max="6" width="13.42578125" customWidth="1"/>
    <col min="7" max="7" width="12.28515625" customWidth="1"/>
    <col min="8" max="8" width="12" customWidth="1"/>
    <col min="9" max="9" width="12.7109375" customWidth="1"/>
    <col min="11" max="11" width="16.42578125" customWidth="1"/>
  </cols>
  <sheetData>
    <row r="1" spans="1:9" ht="30" customHeight="1" x14ac:dyDescent="0.3">
      <c r="A1" s="112" t="s">
        <v>84</v>
      </c>
      <c r="B1" s="112"/>
      <c r="C1" s="112"/>
      <c r="D1" s="112"/>
      <c r="E1" s="112"/>
      <c r="F1" s="112"/>
      <c r="G1" s="112"/>
      <c r="H1" s="112"/>
      <c r="I1" s="112"/>
    </row>
    <row r="2" spans="1:9" ht="18.75" x14ac:dyDescent="0.3">
      <c r="A2" s="112" t="s">
        <v>85</v>
      </c>
      <c r="B2" s="112"/>
      <c r="C2" s="112"/>
      <c r="D2" s="112"/>
      <c r="E2" s="112"/>
      <c r="F2" s="112"/>
      <c r="G2" s="112"/>
      <c r="H2" s="112"/>
      <c r="I2" s="112"/>
    </row>
    <row r="3" spans="1:9" ht="18.75" x14ac:dyDescent="0.3">
      <c r="A3" s="113"/>
      <c r="B3" s="113"/>
      <c r="C3" s="113"/>
      <c r="D3" s="113"/>
      <c r="E3" s="113"/>
      <c r="F3" s="113"/>
      <c r="G3" s="113"/>
      <c r="H3" s="113"/>
      <c r="I3" s="113"/>
    </row>
    <row r="4" spans="1:9" ht="21.75" thickBot="1" x14ac:dyDescent="0.4">
      <c r="A4" s="17"/>
      <c r="B4" s="89"/>
      <c r="C4" s="90" t="s">
        <v>0</v>
      </c>
      <c r="D4" s="89"/>
      <c r="E4" s="91"/>
      <c r="F4" s="89" t="s">
        <v>1</v>
      </c>
      <c r="G4" s="89" t="s">
        <v>2</v>
      </c>
      <c r="H4" s="91"/>
      <c r="I4" s="91"/>
    </row>
    <row r="5" spans="1:9" ht="15" customHeight="1" x14ac:dyDescent="0.25">
      <c r="A5" s="17"/>
      <c r="B5" s="92" t="s">
        <v>3</v>
      </c>
      <c r="C5" s="92" t="s">
        <v>4</v>
      </c>
      <c r="D5" s="93" t="s">
        <v>80</v>
      </c>
      <c r="E5" s="93" t="s">
        <v>81</v>
      </c>
      <c r="F5" s="94" t="s">
        <v>79</v>
      </c>
      <c r="G5" s="93" t="s">
        <v>5</v>
      </c>
      <c r="H5" s="94" t="s">
        <v>73</v>
      </c>
      <c r="I5" s="95" t="s">
        <v>78</v>
      </c>
    </row>
    <row r="6" spans="1:9" ht="15.75" customHeight="1" thickBot="1" x14ac:dyDescent="0.3">
      <c r="A6" s="17"/>
      <c r="B6" s="96"/>
      <c r="C6" s="96"/>
      <c r="D6" s="97"/>
      <c r="E6" s="97"/>
      <c r="F6" s="98"/>
      <c r="G6" s="97"/>
      <c r="H6" s="98"/>
      <c r="I6" s="99"/>
    </row>
    <row r="7" spans="1:9" ht="16.5" thickBot="1" x14ac:dyDescent="0.3">
      <c r="A7" s="17"/>
      <c r="B7" s="100" t="s">
        <v>6</v>
      </c>
      <c r="C7" s="101" t="s">
        <v>7</v>
      </c>
      <c r="D7" s="102">
        <f>SUM(D8:D13)</f>
        <v>1010000</v>
      </c>
      <c r="E7" s="103">
        <v>1330700</v>
      </c>
      <c r="F7" s="102">
        <f>SUM(F8:F12)</f>
        <v>1500363</v>
      </c>
      <c r="G7" s="104">
        <v>113</v>
      </c>
      <c r="H7" s="102">
        <v>1522521</v>
      </c>
      <c r="I7" s="102">
        <v>2177999</v>
      </c>
    </row>
    <row r="8" spans="1:9" ht="16.5" thickBot="1" x14ac:dyDescent="0.3">
      <c r="A8" s="17"/>
      <c r="B8" s="100"/>
      <c r="C8" s="105" t="s">
        <v>8</v>
      </c>
      <c r="D8" s="106">
        <v>150000</v>
      </c>
      <c r="E8" s="107"/>
      <c r="F8" s="106">
        <v>186946</v>
      </c>
      <c r="G8" s="108"/>
      <c r="H8" s="106">
        <v>217525</v>
      </c>
      <c r="I8" s="106">
        <v>238330</v>
      </c>
    </row>
    <row r="9" spans="1:9" ht="16.5" thickBot="1" x14ac:dyDescent="0.3">
      <c r="A9" s="17"/>
      <c r="B9" s="100"/>
      <c r="C9" s="105" t="s">
        <v>9</v>
      </c>
      <c r="D9" s="106">
        <v>160000</v>
      </c>
      <c r="E9" s="107"/>
      <c r="F9" s="106">
        <v>205125</v>
      </c>
      <c r="G9" s="108"/>
      <c r="H9" s="106">
        <v>111163</v>
      </c>
      <c r="I9" s="106">
        <v>567842</v>
      </c>
    </row>
    <row r="10" spans="1:9" ht="16.5" thickBot="1" x14ac:dyDescent="0.3">
      <c r="A10" s="17"/>
      <c r="B10" s="100"/>
      <c r="C10" s="105" t="s">
        <v>75</v>
      </c>
      <c r="D10" s="106">
        <v>400000</v>
      </c>
      <c r="E10" s="107"/>
      <c r="F10" s="106">
        <v>436026</v>
      </c>
      <c r="G10" s="108"/>
      <c r="H10" s="106">
        <v>289036</v>
      </c>
      <c r="I10" s="106">
        <v>419161</v>
      </c>
    </row>
    <row r="11" spans="1:9" ht="16.5" thickBot="1" x14ac:dyDescent="0.3">
      <c r="A11" s="17"/>
      <c r="B11" s="100"/>
      <c r="C11" s="105" t="s">
        <v>65</v>
      </c>
      <c r="D11" s="106"/>
      <c r="E11" s="107"/>
      <c r="F11" s="106">
        <v>31499</v>
      </c>
      <c r="G11" s="108"/>
      <c r="H11" s="106"/>
      <c r="I11" s="106">
        <v>227903</v>
      </c>
    </row>
    <row r="12" spans="1:9" ht="16.5" thickBot="1" x14ac:dyDescent="0.3">
      <c r="A12" s="17"/>
      <c r="B12" s="100"/>
      <c r="C12" s="105" t="s">
        <v>10</v>
      </c>
      <c r="D12" s="106">
        <v>300000</v>
      </c>
      <c r="E12" s="109"/>
      <c r="F12" s="106">
        <v>640767</v>
      </c>
      <c r="G12" s="108"/>
      <c r="H12" s="106">
        <v>849205</v>
      </c>
      <c r="I12" s="106">
        <v>531739</v>
      </c>
    </row>
    <row r="13" spans="1:9" ht="16.5" thickBot="1" x14ac:dyDescent="0.3">
      <c r="A13" s="17"/>
      <c r="B13" s="100"/>
      <c r="C13" s="105" t="s">
        <v>76</v>
      </c>
      <c r="D13" s="106"/>
      <c r="E13" s="107"/>
      <c r="F13" s="106">
        <v>0</v>
      </c>
      <c r="G13" s="108"/>
      <c r="H13" s="106">
        <v>55592</v>
      </c>
      <c r="I13" s="106">
        <v>193024</v>
      </c>
    </row>
    <row r="14" spans="1:9" ht="16.5" thickBot="1" x14ac:dyDescent="0.3">
      <c r="A14" s="17"/>
      <c r="B14" s="100" t="s">
        <v>11</v>
      </c>
      <c r="C14" s="101" t="s">
        <v>12</v>
      </c>
      <c r="D14" s="102">
        <f>SUM(D15:D17)</f>
        <v>2300000</v>
      </c>
      <c r="E14" s="103"/>
      <c r="F14" s="102">
        <f>SUM(F15:F17)</f>
        <v>2152561</v>
      </c>
      <c r="G14" s="104">
        <v>94</v>
      </c>
      <c r="H14" s="102">
        <v>2018339</v>
      </c>
      <c r="I14" s="102">
        <v>2030247</v>
      </c>
    </row>
    <row r="15" spans="1:9" ht="16.5" thickBot="1" x14ac:dyDescent="0.3">
      <c r="A15" s="17"/>
      <c r="B15" s="100"/>
      <c r="C15" s="105" t="s">
        <v>13</v>
      </c>
      <c r="D15" s="106">
        <v>1450000</v>
      </c>
      <c r="E15" s="107"/>
      <c r="F15" s="106">
        <v>1380851</v>
      </c>
      <c r="G15" s="108"/>
      <c r="H15" s="106">
        <v>1304550</v>
      </c>
      <c r="I15" s="106">
        <v>1293512</v>
      </c>
    </row>
    <row r="16" spans="1:9" ht="16.5" thickBot="1" x14ac:dyDescent="0.3">
      <c r="A16" s="17"/>
      <c r="B16" s="100"/>
      <c r="C16" s="105" t="s">
        <v>14</v>
      </c>
      <c r="D16" s="106">
        <v>550000</v>
      </c>
      <c r="E16" s="107"/>
      <c r="F16" s="106">
        <v>534888</v>
      </c>
      <c r="G16" s="108"/>
      <c r="H16" s="106">
        <v>482205</v>
      </c>
      <c r="I16" s="106">
        <v>512221</v>
      </c>
    </row>
    <row r="17" spans="1:9" ht="16.5" thickBot="1" x14ac:dyDescent="0.3">
      <c r="A17" s="17"/>
      <c r="B17" s="100"/>
      <c r="C17" s="105" t="s">
        <v>15</v>
      </c>
      <c r="D17" s="106">
        <v>300000</v>
      </c>
      <c r="E17" s="107"/>
      <c r="F17" s="106">
        <v>236822</v>
      </c>
      <c r="G17" s="108"/>
      <c r="H17" s="106">
        <v>231584</v>
      </c>
      <c r="I17" s="106">
        <v>224514</v>
      </c>
    </row>
    <row r="18" spans="1:9" ht="16.5" thickBot="1" x14ac:dyDescent="0.3">
      <c r="A18" s="17"/>
      <c r="B18" s="100">
        <v>511</v>
      </c>
      <c r="C18" s="101" t="s">
        <v>16</v>
      </c>
      <c r="D18" s="102">
        <f>SUM(D19:D22)</f>
        <v>1250700</v>
      </c>
      <c r="E18" s="103">
        <v>750000</v>
      </c>
      <c r="F18" s="102">
        <f>SUM(F19:F22)</f>
        <v>759436</v>
      </c>
      <c r="G18" s="104">
        <v>101</v>
      </c>
      <c r="H18" s="102">
        <v>1278318</v>
      </c>
      <c r="I18" s="102">
        <v>516981</v>
      </c>
    </row>
    <row r="19" spans="1:9" ht="16.5" thickBot="1" x14ac:dyDescent="0.3">
      <c r="A19" s="17"/>
      <c r="B19" s="100"/>
      <c r="C19" s="105" t="s">
        <v>83</v>
      </c>
      <c r="D19" s="106">
        <v>600000</v>
      </c>
      <c r="E19" s="109"/>
      <c r="F19" s="106">
        <v>253124</v>
      </c>
      <c r="G19" s="108"/>
      <c r="H19" s="106">
        <v>408876</v>
      </c>
      <c r="I19" s="106">
        <v>158921</v>
      </c>
    </row>
    <row r="20" spans="1:9" ht="16.5" thickBot="1" x14ac:dyDescent="0.3">
      <c r="A20" s="17"/>
      <c r="B20" s="100"/>
      <c r="C20" s="105" t="s">
        <v>17</v>
      </c>
      <c r="D20" s="106">
        <v>150700</v>
      </c>
      <c r="E20" s="109"/>
      <c r="F20" s="106">
        <v>233991</v>
      </c>
      <c r="G20" s="108"/>
      <c r="H20" s="106">
        <v>196513</v>
      </c>
      <c r="I20" s="106">
        <v>72996</v>
      </c>
    </row>
    <row r="21" spans="1:9" ht="16.5" thickBot="1" x14ac:dyDescent="0.3">
      <c r="A21" s="17"/>
      <c r="B21" s="100"/>
      <c r="C21" s="105" t="s">
        <v>77</v>
      </c>
      <c r="D21" s="106">
        <v>500000</v>
      </c>
      <c r="E21" s="109"/>
      <c r="F21" s="106">
        <v>62563</v>
      </c>
      <c r="G21" s="104"/>
      <c r="H21" s="106">
        <v>388672</v>
      </c>
      <c r="I21" s="106">
        <v>285064</v>
      </c>
    </row>
    <row r="22" spans="1:9" ht="16.5" thickBot="1" x14ac:dyDescent="0.3">
      <c r="A22" s="17"/>
      <c r="B22" s="100"/>
      <c r="C22" s="105" t="s">
        <v>66</v>
      </c>
      <c r="D22" s="106"/>
      <c r="E22" s="107"/>
      <c r="F22" s="106">
        <v>209758</v>
      </c>
      <c r="G22" s="104"/>
      <c r="H22" s="106">
        <v>284257</v>
      </c>
      <c r="I22" s="108"/>
    </row>
    <row r="23" spans="1:9" ht="16.5" thickBot="1" x14ac:dyDescent="0.3">
      <c r="A23" s="17"/>
      <c r="B23" s="100">
        <v>512</v>
      </c>
      <c r="C23" s="101" t="s">
        <v>18</v>
      </c>
      <c r="D23" s="102">
        <v>5000</v>
      </c>
      <c r="E23" s="110"/>
      <c r="F23" s="102">
        <v>5701</v>
      </c>
      <c r="G23" s="104"/>
      <c r="H23" s="102">
        <v>7779</v>
      </c>
      <c r="I23" s="102">
        <v>13423</v>
      </c>
    </row>
    <row r="24" spans="1:9" ht="16.5" thickBot="1" x14ac:dyDescent="0.3">
      <c r="A24" s="17"/>
      <c r="B24" s="100">
        <v>513</v>
      </c>
      <c r="C24" s="101" t="s">
        <v>19</v>
      </c>
      <c r="D24" s="102">
        <v>10000</v>
      </c>
      <c r="E24" s="110"/>
      <c r="F24" s="102">
        <v>2959</v>
      </c>
      <c r="G24" s="104"/>
      <c r="H24" s="102">
        <v>9635</v>
      </c>
      <c r="I24" s="102">
        <v>9570</v>
      </c>
    </row>
    <row r="25" spans="1:9" ht="16.5" thickBot="1" x14ac:dyDescent="0.3">
      <c r="A25" s="17"/>
      <c r="B25" s="100" t="s">
        <v>20</v>
      </c>
      <c r="C25" s="101" t="s">
        <v>21</v>
      </c>
      <c r="D25" s="102">
        <f>SUM(D26:D32)</f>
        <v>600000</v>
      </c>
      <c r="E25" s="103">
        <v>749000</v>
      </c>
      <c r="F25" s="102">
        <f>SUM(F26:F32)</f>
        <v>923568</v>
      </c>
      <c r="G25" s="104">
        <v>123</v>
      </c>
      <c r="H25" s="102">
        <v>632594</v>
      </c>
      <c r="I25" s="102">
        <v>731097</v>
      </c>
    </row>
    <row r="26" spans="1:9" ht="16.5" thickBot="1" x14ac:dyDescent="0.3">
      <c r="A26" s="17"/>
      <c r="B26" s="100"/>
      <c r="C26" s="105" t="s">
        <v>22</v>
      </c>
      <c r="D26" s="106">
        <v>130000</v>
      </c>
      <c r="E26" s="107"/>
      <c r="F26" s="106">
        <v>277923</v>
      </c>
      <c r="G26" s="108"/>
      <c r="H26" s="106">
        <v>315250</v>
      </c>
      <c r="I26" s="106">
        <v>188626</v>
      </c>
    </row>
    <row r="27" spans="1:9" ht="16.5" thickBot="1" x14ac:dyDescent="0.3">
      <c r="A27" s="17"/>
      <c r="B27" s="100"/>
      <c r="C27" s="105" t="s">
        <v>64</v>
      </c>
      <c r="D27" s="106"/>
      <c r="E27" s="107"/>
      <c r="F27" s="106"/>
      <c r="G27" s="108"/>
      <c r="H27" s="106"/>
      <c r="I27" s="106">
        <v>117346</v>
      </c>
    </row>
    <row r="28" spans="1:9" ht="16.5" thickBot="1" x14ac:dyDescent="0.3">
      <c r="A28" s="17"/>
      <c r="B28" s="100"/>
      <c r="C28" s="105" t="s">
        <v>23</v>
      </c>
      <c r="D28" s="106">
        <v>70000</v>
      </c>
      <c r="E28" s="107"/>
      <c r="F28" s="106">
        <v>63500</v>
      </c>
      <c r="G28" s="108"/>
      <c r="H28" s="106">
        <v>2950</v>
      </c>
      <c r="I28" s="106">
        <v>56000</v>
      </c>
    </row>
    <row r="29" spans="1:9" ht="16.5" thickBot="1" x14ac:dyDescent="0.3">
      <c r="A29" s="17"/>
      <c r="B29" s="100"/>
      <c r="C29" s="105" t="s">
        <v>24</v>
      </c>
      <c r="D29" s="106">
        <v>150000</v>
      </c>
      <c r="E29" s="107"/>
      <c r="F29" s="106">
        <v>157362</v>
      </c>
      <c r="G29" s="108"/>
      <c r="H29" s="106">
        <v>129511</v>
      </c>
      <c r="I29" s="106">
        <v>149246</v>
      </c>
    </row>
    <row r="30" spans="1:9" ht="16.5" thickBot="1" x14ac:dyDescent="0.3">
      <c r="A30" s="17"/>
      <c r="B30" s="100"/>
      <c r="C30" s="105" t="s">
        <v>25</v>
      </c>
      <c r="D30" s="106">
        <v>50000</v>
      </c>
      <c r="E30" s="107"/>
      <c r="F30" s="106">
        <v>149332</v>
      </c>
      <c r="G30" s="108"/>
      <c r="H30" s="106">
        <v>41861</v>
      </c>
      <c r="I30" s="106">
        <v>43421</v>
      </c>
    </row>
    <row r="31" spans="1:9" ht="16.5" thickBot="1" x14ac:dyDescent="0.3">
      <c r="A31" s="17"/>
      <c r="B31" s="100"/>
      <c r="C31" s="105" t="s">
        <v>26</v>
      </c>
      <c r="D31" s="106">
        <v>160000</v>
      </c>
      <c r="E31" s="107"/>
      <c r="F31" s="106">
        <v>101737</v>
      </c>
      <c r="G31" s="108"/>
      <c r="H31" s="106">
        <v>113834</v>
      </c>
      <c r="I31" s="106">
        <v>139419</v>
      </c>
    </row>
    <row r="32" spans="1:9" ht="16.5" thickBot="1" x14ac:dyDescent="0.3">
      <c r="A32" s="17"/>
      <c r="B32" s="100"/>
      <c r="C32" s="105" t="s">
        <v>27</v>
      </c>
      <c r="D32" s="106">
        <v>40000</v>
      </c>
      <c r="E32" s="107"/>
      <c r="F32" s="106">
        <v>173714</v>
      </c>
      <c r="G32" s="108"/>
      <c r="H32" s="106">
        <v>29188</v>
      </c>
      <c r="I32" s="106">
        <v>37039</v>
      </c>
    </row>
    <row r="33" spans="1:11" ht="16.5" thickBot="1" x14ac:dyDescent="0.3">
      <c r="A33" s="17"/>
      <c r="B33" s="100">
        <v>521</v>
      </c>
      <c r="C33" s="101" t="s">
        <v>28</v>
      </c>
      <c r="D33" s="102">
        <v>350000</v>
      </c>
      <c r="E33" s="110"/>
      <c r="F33" s="102">
        <v>350000</v>
      </c>
      <c r="G33" s="104"/>
      <c r="H33" s="102">
        <v>350000</v>
      </c>
      <c r="I33" s="102">
        <v>320000</v>
      </c>
    </row>
    <row r="34" spans="1:11" ht="16.5" thickBot="1" x14ac:dyDescent="0.3">
      <c r="A34" s="17"/>
      <c r="B34" s="100">
        <v>524</v>
      </c>
      <c r="C34" s="101" t="s">
        <v>29</v>
      </c>
      <c r="D34" s="102">
        <f>SUM(D33*0.338)</f>
        <v>118300.00000000001</v>
      </c>
      <c r="E34" s="110"/>
      <c r="F34" s="102">
        <v>118301</v>
      </c>
      <c r="G34" s="104"/>
      <c r="H34" s="102">
        <v>118300</v>
      </c>
      <c r="I34" s="102">
        <v>108619</v>
      </c>
    </row>
    <row r="35" spans="1:11" ht="16.5" thickBot="1" x14ac:dyDescent="0.3">
      <c r="A35" s="17"/>
      <c r="B35" s="100">
        <v>527</v>
      </c>
      <c r="C35" s="101" t="s">
        <v>30</v>
      </c>
      <c r="D35" s="102">
        <f>SUM(D33*0.02)</f>
        <v>7000</v>
      </c>
      <c r="E35" s="110"/>
      <c r="F35" s="102">
        <v>7000</v>
      </c>
      <c r="G35" s="104"/>
      <c r="H35" s="102">
        <v>7055</v>
      </c>
      <c r="I35" s="102">
        <v>6400</v>
      </c>
    </row>
    <row r="36" spans="1:11" ht="16.5" thickBot="1" x14ac:dyDescent="0.3">
      <c r="A36" s="17"/>
      <c r="B36" s="100"/>
      <c r="C36" s="105" t="s">
        <v>67</v>
      </c>
      <c r="D36" s="104"/>
      <c r="E36" s="110"/>
      <c r="F36" s="102">
        <v>9620</v>
      </c>
      <c r="G36" s="104"/>
      <c r="H36" s="102">
        <v>4826</v>
      </c>
      <c r="I36" s="102">
        <v>5586</v>
      </c>
    </row>
    <row r="37" spans="1:11" ht="16.5" thickBot="1" x14ac:dyDescent="0.3">
      <c r="A37" s="17"/>
      <c r="B37" s="100">
        <v>551</v>
      </c>
      <c r="C37" s="101" t="s">
        <v>31</v>
      </c>
      <c r="D37" s="102">
        <v>1200000</v>
      </c>
      <c r="E37" s="103">
        <v>1720000</v>
      </c>
      <c r="F37" s="102">
        <v>1685190</v>
      </c>
      <c r="G37" s="104">
        <v>98</v>
      </c>
      <c r="H37" s="102">
        <v>1280062</v>
      </c>
      <c r="I37" s="102">
        <v>1119434</v>
      </c>
    </row>
    <row r="38" spans="1:11" ht="16.5" thickBot="1" x14ac:dyDescent="0.3">
      <c r="A38" s="17"/>
      <c r="B38" s="100">
        <v>563</v>
      </c>
      <c r="C38" s="105" t="s">
        <v>68</v>
      </c>
      <c r="D38" s="104"/>
      <c r="E38" s="110"/>
      <c r="F38" s="102">
        <v>303</v>
      </c>
      <c r="G38" s="104"/>
      <c r="H38" s="102">
        <v>4461</v>
      </c>
      <c r="I38" s="104">
        <v>975</v>
      </c>
    </row>
    <row r="39" spans="1:11" ht="16.5" thickBot="1" x14ac:dyDescent="0.3">
      <c r="A39" s="17"/>
      <c r="B39" s="100">
        <v>549</v>
      </c>
      <c r="C39" s="101" t="s">
        <v>32</v>
      </c>
      <c r="D39" s="104"/>
      <c r="E39" s="110"/>
      <c r="F39" s="102">
        <v>0</v>
      </c>
      <c r="G39" s="104"/>
      <c r="H39" s="102">
        <v>1800</v>
      </c>
      <c r="I39" s="102">
        <v>8802</v>
      </c>
    </row>
    <row r="40" spans="1:11" ht="16.5" thickBot="1" x14ac:dyDescent="0.3">
      <c r="A40" s="17"/>
      <c r="B40" s="100"/>
      <c r="C40" s="105" t="s">
        <v>62</v>
      </c>
      <c r="D40" s="104"/>
      <c r="E40" s="110"/>
      <c r="F40" s="104">
        <v>0</v>
      </c>
      <c r="G40" s="104"/>
      <c r="H40" s="104"/>
      <c r="I40" s="104"/>
    </row>
    <row r="41" spans="1:11" ht="16.5" thickBot="1" x14ac:dyDescent="0.3">
      <c r="A41" s="17"/>
      <c r="B41" s="100"/>
      <c r="C41" s="101" t="s">
        <v>33</v>
      </c>
      <c r="D41" s="102">
        <f>SUM(D7+D14+D18+D23+D24+D25+D33+D34+D35+D37)</f>
        <v>6851000</v>
      </c>
      <c r="E41" s="103">
        <v>7340000</v>
      </c>
      <c r="F41" s="102">
        <f>SUM(F7+F14+F18+F23+F24+F25+F33+F34+F35+F36+F37+F38)</f>
        <v>7515002</v>
      </c>
      <c r="G41" s="104">
        <v>102</v>
      </c>
      <c r="H41" s="102">
        <v>7235690</v>
      </c>
      <c r="I41" s="102">
        <v>7049133</v>
      </c>
    </row>
    <row r="42" spans="1:11" ht="16.5" thickBot="1" x14ac:dyDescent="0.3">
      <c r="A42" s="17"/>
      <c r="B42" s="100">
        <v>602</v>
      </c>
      <c r="C42" s="101" t="s">
        <v>34</v>
      </c>
      <c r="D42" s="104">
        <v>0</v>
      </c>
      <c r="E42" s="110"/>
      <c r="F42" s="104"/>
      <c r="G42" s="104"/>
      <c r="H42" s="104">
        <v>0</v>
      </c>
      <c r="I42" s="104"/>
    </row>
    <row r="43" spans="1:11" ht="16.5" thickBot="1" x14ac:dyDescent="0.3">
      <c r="A43" s="17"/>
      <c r="B43" s="100">
        <v>662</v>
      </c>
      <c r="C43" s="101" t="s">
        <v>35</v>
      </c>
      <c r="D43" s="102">
        <v>1000</v>
      </c>
      <c r="E43" s="110"/>
      <c r="F43" s="102">
        <v>1257</v>
      </c>
      <c r="G43" s="104"/>
      <c r="H43" s="102">
        <v>1817</v>
      </c>
      <c r="I43" s="102">
        <v>1662</v>
      </c>
    </row>
    <row r="44" spans="1:11" ht="16.5" thickBot="1" x14ac:dyDescent="0.3">
      <c r="A44" s="17"/>
      <c r="B44" s="100">
        <v>672</v>
      </c>
      <c r="C44" s="101" t="s">
        <v>36</v>
      </c>
      <c r="D44" s="102">
        <v>150000</v>
      </c>
      <c r="E44" s="103">
        <v>440000</v>
      </c>
      <c r="F44" s="102">
        <v>535679</v>
      </c>
      <c r="G44" s="104"/>
      <c r="H44" s="102">
        <v>184355</v>
      </c>
      <c r="I44" s="102">
        <v>203145</v>
      </c>
    </row>
    <row r="45" spans="1:11" ht="16.5" thickBot="1" x14ac:dyDescent="0.3">
      <c r="A45" s="17"/>
      <c r="B45" s="100">
        <v>648</v>
      </c>
      <c r="C45" s="101" t="s">
        <v>37</v>
      </c>
      <c r="D45" s="104"/>
      <c r="E45" s="110"/>
      <c r="F45" s="102">
        <v>22388</v>
      </c>
      <c r="G45" s="104"/>
      <c r="H45" s="102">
        <v>323149</v>
      </c>
      <c r="I45" s="102">
        <v>313536</v>
      </c>
    </row>
    <row r="46" spans="1:11" ht="16.5" thickBot="1" x14ac:dyDescent="0.3">
      <c r="A46" s="17"/>
      <c r="B46" s="100">
        <v>649</v>
      </c>
      <c r="C46" s="101" t="s">
        <v>38</v>
      </c>
      <c r="D46" s="104"/>
      <c r="E46" s="110"/>
      <c r="F46" s="102">
        <v>4500</v>
      </c>
      <c r="G46" s="104"/>
      <c r="H46" s="102">
        <v>13017</v>
      </c>
      <c r="I46" s="102">
        <v>16005</v>
      </c>
      <c r="K46" s="1"/>
    </row>
    <row r="47" spans="1:11" ht="16.5" thickBot="1" x14ac:dyDescent="0.3">
      <c r="A47" s="17"/>
      <c r="B47" s="100"/>
      <c r="C47" s="101" t="s">
        <v>39</v>
      </c>
      <c r="D47" s="102">
        <v>151000</v>
      </c>
      <c r="E47" s="110"/>
      <c r="F47" s="102">
        <f>SUM(F43:F46)</f>
        <v>563824</v>
      </c>
      <c r="G47" s="104"/>
      <c r="H47" s="102">
        <v>562816</v>
      </c>
      <c r="I47" s="102">
        <v>534348</v>
      </c>
      <c r="K47" s="1"/>
    </row>
    <row r="48" spans="1:11" ht="32.25" thickBot="1" x14ac:dyDescent="0.3">
      <c r="A48" s="17"/>
      <c r="B48" s="100">
        <v>672</v>
      </c>
      <c r="C48" s="111" t="s">
        <v>40</v>
      </c>
      <c r="D48" s="102">
        <f>SUM(D41-D47)</f>
        <v>6700000</v>
      </c>
      <c r="E48" s="103">
        <f>SUM(E41-E44)</f>
        <v>6900000</v>
      </c>
      <c r="F48" s="102">
        <v>6900000</v>
      </c>
      <c r="G48" s="104"/>
      <c r="H48" s="102">
        <v>6689000</v>
      </c>
      <c r="I48" s="102">
        <v>6341200</v>
      </c>
    </row>
    <row r="49" spans="1:10" ht="15.75" x14ac:dyDescent="0.25">
      <c r="A49" s="17"/>
      <c r="B49" s="61"/>
      <c r="C49" s="62"/>
      <c r="D49" s="61"/>
      <c r="E49" s="63"/>
      <c r="F49" s="61"/>
      <c r="G49" s="61" t="s">
        <v>2</v>
      </c>
      <c r="H49" s="63"/>
      <c r="I49" s="63"/>
      <c r="J49" s="64"/>
    </row>
    <row r="50" spans="1:10" ht="15.75" x14ac:dyDescent="0.25">
      <c r="A50" s="17"/>
      <c r="B50" s="65"/>
      <c r="C50" s="62"/>
      <c r="D50" s="65"/>
      <c r="E50" s="66"/>
      <c r="F50" s="65"/>
      <c r="G50" s="65"/>
      <c r="H50" s="66"/>
      <c r="I50" s="66"/>
      <c r="J50" s="64"/>
    </row>
    <row r="51" spans="1:10" ht="19.5" thickBot="1" x14ac:dyDescent="0.35">
      <c r="A51" s="17"/>
      <c r="B51" s="67"/>
      <c r="C51" s="68" t="s">
        <v>41</v>
      </c>
      <c r="D51" s="67"/>
      <c r="E51" s="69"/>
      <c r="F51" s="67"/>
      <c r="G51" s="67"/>
      <c r="H51" s="69"/>
      <c r="I51" s="69"/>
      <c r="J51" s="64"/>
    </row>
    <row r="52" spans="1:10" ht="15" customHeight="1" x14ac:dyDescent="0.25">
      <c r="A52" s="17"/>
      <c r="B52" s="70" t="s">
        <v>3</v>
      </c>
      <c r="C52" s="70" t="s">
        <v>4</v>
      </c>
      <c r="D52" s="71" t="s">
        <v>80</v>
      </c>
      <c r="E52" s="71" t="s">
        <v>81</v>
      </c>
      <c r="F52" s="72" t="s">
        <v>79</v>
      </c>
      <c r="G52" s="71" t="s">
        <v>5</v>
      </c>
      <c r="H52" s="72" t="s">
        <v>73</v>
      </c>
      <c r="I52" s="72" t="s">
        <v>63</v>
      </c>
      <c r="J52" s="64"/>
    </row>
    <row r="53" spans="1:10" ht="15.75" customHeight="1" thickBot="1" x14ac:dyDescent="0.3">
      <c r="A53" s="17"/>
      <c r="B53" s="73"/>
      <c r="C53" s="73"/>
      <c r="D53" s="74"/>
      <c r="E53" s="74"/>
      <c r="F53" s="75"/>
      <c r="G53" s="76"/>
      <c r="H53" s="75"/>
      <c r="I53" s="75"/>
      <c r="J53" s="64"/>
    </row>
    <row r="54" spans="1:10" ht="16.5" thickBot="1" x14ac:dyDescent="0.3">
      <c r="A54" s="17"/>
      <c r="B54" s="77" t="s">
        <v>6</v>
      </c>
      <c r="C54" s="78" t="s">
        <v>7</v>
      </c>
      <c r="D54" s="79">
        <v>2800000</v>
      </c>
      <c r="E54" s="80">
        <v>2600000</v>
      </c>
      <c r="F54" s="79">
        <f>SUM(F55:F57)</f>
        <v>1968500</v>
      </c>
      <c r="G54" s="81">
        <v>76</v>
      </c>
      <c r="H54" s="79">
        <v>1600404</v>
      </c>
      <c r="I54" s="79">
        <v>2752971</v>
      </c>
      <c r="J54" s="64"/>
    </row>
    <row r="55" spans="1:10" ht="16.5" thickBot="1" x14ac:dyDescent="0.3">
      <c r="A55" s="17"/>
      <c r="B55" s="77"/>
      <c r="C55" s="82" t="s">
        <v>10</v>
      </c>
      <c r="D55" s="83">
        <v>100000</v>
      </c>
      <c r="E55" s="84"/>
      <c r="F55" s="83">
        <v>102810</v>
      </c>
      <c r="G55" s="85"/>
      <c r="H55" s="83">
        <v>145805</v>
      </c>
      <c r="I55" s="83">
        <v>104051</v>
      </c>
      <c r="J55" s="64"/>
    </row>
    <row r="56" spans="1:10" ht="16.5" thickBot="1" x14ac:dyDescent="0.3">
      <c r="A56" s="17"/>
      <c r="B56" s="77"/>
      <c r="C56" s="82" t="s">
        <v>42</v>
      </c>
      <c r="D56" s="83">
        <v>200000</v>
      </c>
      <c r="E56" s="84"/>
      <c r="F56" s="83">
        <v>78734</v>
      </c>
      <c r="G56" s="85"/>
      <c r="H56" s="83">
        <v>97912</v>
      </c>
      <c r="I56" s="83">
        <v>87945</v>
      </c>
      <c r="J56" s="64"/>
    </row>
    <row r="57" spans="1:10" ht="16.5" thickBot="1" x14ac:dyDescent="0.3">
      <c r="A57" s="17"/>
      <c r="B57" s="77"/>
      <c r="C57" s="82" t="s">
        <v>43</v>
      </c>
      <c r="D57" s="85" t="s">
        <v>74</v>
      </c>
      <c r="E57" s="86"/>
      <c r="F57" s="83">
        <v>1786956</v>
      </c>
      <c r="G57" s="85"/>
      <c r="H57" s="83">
        <v>1356687</v>
      </c>
      <c r="I57" s="83">
        <v>2560975</v>
      </c>
      <c r="J57" s="64"/>
    </row>
    <row r="58" spans="1:10" ht="16.5" thickBot="1" x14ac:dyDescent="0.3">
      <c r="A58" s="17"/>
      <c r="B58" s="77">
        <v>511</v>
      </c>
      <c r="C58" s="78" t="s">
        <v>16</v>
      </c>
      <c r="D58" s="87">
        <v>200000</v>
      </c>
      <c r="E58" s="86"/>
      <c r="F58" s="87">
        <f>SUM(F59:F61)</f>
        <v>657850</v>
      </c>
      <c r="G58" s="81">
        <v>329</v>
      </c>
      <c r="H58" s="87">
        <v>75378</v>
      </c>
      <c r="I58" s="79">
        <v>128057</v>
      </c>
      <c r="J58" s="64"/>
    </row>
    <row r="59" spans="1:10" ht="16.5" thickBot="1" x14ac:dyDescent="0.3">
      <c r="A59" s="17"/>
      <c r="B59" s="77"/>
      <c r="C59" s="82" t="s">
        <v>17</v>
      </c>
      <c r="D59" s="83">
        <v>200000</v>
      </c>
      <c r="E59" s="84"/>
      <c r="F59" s="83">
        <v>77265</v>
      </c>
      <c r="G59" s="85"/>
      <c r="H59" s="83">
        <v>28002</v>
      </c>
      <c r="I59" s="83">
        <v>43635</v>
      </c>
      <c r="J59" s="64"/>
    </row>
    <row r="60" spans="1:10" ht="16.5" thickBot="1" x14ac:dyDescent="0.3">
      <c r="A60" s="17"/>
      <c r="B60" s="77"/>
      <c r="C60" s="82" t="s">
        <v>69</v>
      </c>
      <c r="D60" s="88"/>
      <c r="E60" s="84"/>
      <c r="F60" s="88"/>
      <c r="G60" s="85"/>
      <c r="H60" s="88">
        <v>0</v>
      </c>
      <c r="I60" s="83">
        <v>25652</v>
      </c>
      <c r="J60" s="64"/>
    </row>
    <row r="61" spans="1:10" ht="16.5" thickBot="1" x14ac:dyDescent="0.3">
      <c r="A61" s="17"/>
      <c r="B61" s="77"/>
      <c r="C61" s="82" t="s">
        <v>70</v>
      </c>
      <c r="D61" s="85"/>
      <c r="E61" s="84"/>
      <c r="F61" s="83">
        <v>580585</v>
      </c>
      <c r="G61" s="85"/>
      <c r="H61" s="83">
        <v>47376</v>
      </c>
      <c r="I61" s="83">
        <v>58770</v>
      </c>
      <c r="J61" s="64"/>
    </row>
    <row r="62" spans="1:10" ht="16.5" thickBot="1" x14ac:dyDescent="0.3">
      <c r="A62" s="17"/>
      <c r="B62" s="77" t="s">
        <v>20</v>
      </c>
      <c r="C62" s="78" t="s">
        <v>21</v>
      </c>
      <c r="D62" s="79">
        <v>70000</v>
      </c>
      <c r="E62" s="80"/>
      <c r="F62" s="79">
        <f>SUM(F63:F64)</f>
        <v>47408</v>
      </c>
      <c r="G62" s="81">
        <v>68</v>
      </c>
      <c r="H62" s="79">
        <v>52159</v>
      </c>
      <c r="I62" s="79">
        <v>84400</v>
      </c>
      <c r="J62" s="64"/>
    </row>
    <row r="63" spans="1:10" ht="16.5" thickBot="1" x14ac:dyDescent="0.3">
      <c r="A63" s="17"/>
      <c r="B63" s="77"/>
      <c r="C63" s="82" t="s">
        <v>44</v>
      </c>
      <c r="D63" s="83">
        <v>50000</v>
      </c>
      <c r="E63" s="84"/>
      <c r="F63" s="83">
        <v>33658</v>
      </c>
      <c r="G63" s="85"/>
      <c r="H63" s="83">
        <v>43959</v>
      </c>
      <c r="I63" s="83">
        <v>69000</v>
      </c>
      <c r="J63" s="64"/>
    </row>
    <row r="64" spans="1:10" ht="16.5" thickBot="1" x14ac:dyDescent="0.3">
      <c r="A64" s="17"/>
      <c r="B64" s="77"/>
      <c r="C64" s="82" t="s">
        <v>26</v>
      </c>
      <c r="D64" s="83">
        <v>20000</v>
      </c>
      <c r="E64" s="84"/>
      <c r="F64" s="83">
        <v>13750</v>
      </c>
      <c r="G64" s="85"/>
      <c r="H64" s="83">
        <v>8200</v>
      </c>
      <c r="I64" s="83">
        <v>15400</v>
      </c>
      <c r="J64" s="64"/>
    </row>
    <row r="65" spans="1:10" ht="16.5" thickBot="1" x14ac:dyDescent="0.3">
      <c r="A65" s="17"/>
      <c r="B65" s="77"/>
      <c r="C65" s="78" t="s">
        <v>33</v>
      </c>
      <c r="D65" s="79">
        <f>SUM(D54:D64)</f>
        <v>3640000</v>
      </c>
      <c r="E65" s="80">
        <v>2440000</v>
      </c>
      <c r="F65" s="79">
        <f>SUM(F54+F58+F62)</f>
        <v>2673758</v>
      </c>
      <c r="G65" s="81">
        <v>110</v>
      </c>
      <c r="H65" s="79">
        <v>1727941</v>
      </c>
      <c r="I65" s="79">
        <v>2965428</v>
      </c>
      <c r="J65" s="64"/>
    </row>
    <row r="66" spans="1:10" ht="16.5" thickBot="1" x14ac:dyDescent="0.3">
      <c r="A66" s="17"/>
      <c r="B66" s="77">
        <v>602</v>
      </c>
      <c r="C66" s="78" t="s">
        <v>34</v>
      </c>
      <c r="D66" s="79">
        <f>SUM(D54+D58+D62)</f>
        <v>3070000</v>
      </c>
      <c r="E66" s="80"/>
      <c r="F66" s="79">
        <v>1786955</v>
      </c>
      <c r="G66" s="81">
        <v>58</v>
      </c>
      <c r="H66" s="79">
        <v>1363950</v>
      </c>
      <c r="I66" s="79">
        <v>2568800</v>
      </c>
      <c r="J66" s="64"/>
    </row>
    <row r="67" spans="1:10" ht="16.5" thickBot="1" x14ac:dyDescent="0.3">
      <c r="A67" s="17"/>
      <c r="B67" s="77"/>
      <c r="C67" s="82" t="s">
        <v>71</v>
      </c>
      <c r="D67" s="83">
        <v>2500000</v>
      </c>
      <c r="E67" s="86"/>
      <c r="F67" s="83">
        <v>560285</v>
      </c>
      <c r="G67" s="85"/>
      <c r="H67" s="83">
        <v>1363950</v>
      </c>
      <c r="I67" s="83">
        <v>66670</v>
      </c>
      <c r="J67" s="64"/>
    </row>
    <row r="68" spans="1:10" ht="16.5" thickBot="1" x14ac:dyDescent="0.3">
      <c r="A68" s="17"/>
      <c r="B68" s="77"/>
      <c r="C68" s="78" t="s">
        <v>39</v>
      </c>
      <c r="D68" s="79">
        <v>2500000</v>
      </c>
      <c r="E68" s="80"/>
      <c r="F68" s="79">
        <f>SUM(F66:F67)</f>
        <v>2347240</v>
      </c>
      <c r="G68" s="81">
        <v>94</v>
      </c>
      <c r="H68" s="79">
        <v>1363950</v>
      </c>
      <c r="I68" s="79">
        <v>2635470</v>
      </c>
      <c r="J68" s="64"/>
    </row>
    <row r="69" spans="1:10" ht="16.5" thickBot="1" x14ac:dyDescent="0.3">
      <c r="A69" s="17"/>
      <c r="B69" s="2">
        <v>672</v>
      </c>
      <c r="C69" s="3" t="s">
        <v>45</v>
      </c>
      <c r="D69" s="4">
        <v>570000</v>
      </c>
      <c r="E69" s="5">
        <v>370000</v>
      </c>
      <c r="F69" s="4"/>
      <c r="G69" s="6"/>
      <c r="H69" s="4">
        <v>359800</v>
      </c>
      <c r="I69" s="4">
        <v>359800</v>
      </c>
    </row>
    <row r="70" spans="1:10" ht="15.75" x14ac:dyDescent="0.25">
      <c r="A70" s="17"/>
      <c r="B70" s="7"/>
      <c r="C70" s="8"/>
      <c r="D70" s="14"/>
      <c r="E70" s="9"/>
      <c r="F70" s="7"/>
      <c r="G70" s="7"/>
      <c r="H70" s="9"/>
      <c r="I70" s="9"/>
    </row>
    <row r="71" spans="1:10" ht="15.75" x14ac:dyDescent="0.25">
      <c r="A71" s="17"/>
      <c r="B71" s="10"/>
      <c r="C71" s="8"/>
      <c r="D71" s="15"/>
      <c r="E71" s="11"/>
      <c r="F71" s="10"/>
      <c r="G71" s="10"/>
      <c r="H71" s="11"/>
      <c r="I71" s="11"/>
    </row>
    <row r="72" spans="1:10" ht="19.5" thickBot="1" x14ac:dyDescent="0.35">
      <c r="A72" s="17"/>
      <c r="B72" s="12"/>
      <c r="C72" s="19" t="s">
        <v>46</v>
      </c>
      <c r="D72" s="16"/>
      <c r="E72" s="13"/>
      <c r="F72" s="12"/>
      <c r="G72" s="12"/>
      <c r="H72" s="13"/>
      <c r="I72" s="13"/>
    </row>
    <row r="73" spans="1:10" ht="15" customHeight="1" x14ac:dyDescent="0.25">
      <c r="A73" s="17"/>
      <c r="B73" s="21" t="s">
        <v>3</v>
      </c>
      <c r="C73" s="21" t="s">
        <v>4</v>
      </c>
      <c r="D73" s="22" t="s">
        <v>80</v>
      </c>
      <c r="E73" s="22" t="s">
        <v>81</v>
      </c>
      <c r="F73" s="23" t="s">
        <v>79</v>
      </c>
      <c r="G73" s="22" t="s">
        <v>5</v>
      </c>
      <c r="H73" s="23" t="s">
        <v>73</v>
      </c>
      <c r="I73" s="23" t="s">
        <v>63</v>
      </c>
    </row>
    <row r="74" spans="1:10" ht="15.75" customHeight="1" thickBot="1" x14ac:dyDescent="0.3">
      <c r="A74" s="17"/>
      <c r="B74" s="24"/>
      <c r="C74" s="24"/>
      <c r="D74" s="25"/>
      <c r="E74" s="25"/>
      <c r="F74" s="26"/>
      <c r="G74" s="25"/>
      <c r="H74" s="26"/>
      <c r="I74" s="26"/>
    </row>
    <row r="75" spans="1:10" ht="16.5" thickBot="1" x14ac:dyDescent="0.3">
      <c r="A75" s="17"/>
      <c r="B75" s="27" t="s">
        <v>6</v>
      </c>
      <c r="C75" s="28" t="s">
        <v>7</v>
      </c>
      <c r="D75" s="29">
        <v>360000</v>
      </c>
      <c r="E75" s="30">
        <v>260000</v>
      </c>
      <c r="F75" s="30">
        <f>SUM(F76:F78)</f>
        <v>231045</v>
      </c>
      <c r="G75" s="31">
        <v>89</v>
      </c>
      <c r="H75" s="30">
        <v>155214</v>
      </c>
      <c r="I75" s="29">
        <v>281657</v>
      </c>
    </row>
    <row r="76" spans="1:10" ht="16.5" thickBot="1" x14ac:dyDescent="0.3">
      <c r="A76" s="17"/>
      <c r="B76" s="27"/>
      <c r="C76" s="32" t="s">
        <v>47</v>
      </c>
      <c r="D76" s="33"/>
      <c r="E76" s="34"/>
      <c r="F76" s="34">
        <v>13068</v>
      </c>
      <c r="G76" s="33"/>
      <c r="H76" s="34"/>
      <c r="I76" s="35">
        <v>113832</v>
      </c>
    </row>
    <row r="77" spans="1:10" ht="16.5" thickBot="1" x14ac:dyDescent="0.3">
      <c r="A77" s="17"/>
      <c r="B77" s="27"/>
      <c r="C77" s="32" t="s">
        <v>48</v>
      </c>
      <c r="D77" s="35">
        <v>80000</v>
      </c>
      <c r="E77" s="34"/>
      <c r="F77" s="34">
        <v>141926</v>
      </c>
      <c r="G77" s="33"/>
      <c r="H77" s="34">
        <v>87978</v>
      </c>
      <c r="I77" s="35">
        <v>62966</v>
      </c>
    </row>
    <row r="78" spans="1:10" ht="16.5" thickBot="1" x14ac:dyDescent="0.3">
      <c r="A78" s="17"/>
      <c r="B78" s="27"/>
      <c r="C78" s="32" t="s">
        <v>10</v>
      </c>
      <c r="D78" s="35">
        <v>280000</v>
      </c>
      <c r="E78" s="34"/>
      <c r="F78" s="34">
        <v>76051</v>
      </c>
      <c r="G78" s="33"/>
      <c r="H78" s="34">
        <v>67236</v>
      </c>
      <c r="I78" s="35">
        <v>104859</v>
      </c>
    </row>
    <row r="79" spans="1:10" ht="16.5" thickBot="1" x14ac:dyDescent="0.3">
      <c r="A79" s="17"/>
      <c r="B79" s="27" t="s">
        <v>11</v>
      </c>
      <c r="C79" s="28" t="s">
        <v>12</v>
      </c>
      <c r="D79" s="29">
        <v>30000</v>
      </c>
      <c r="E79" s="30"/>
      <c r="F79" s="30">
        <f>SUM(F80:F82)</f>
        <v>75764</v>
      </c>
      <c r="G79" s="31">
        <v>253</v>
      </c>
      <c r="H79" s="30">
        <v>26091</v>
      </c>
      <c r="I79" s="29">
        <v>37383</v>
      </c>
    </row>
    <row r="80" spans="1:10" ht="16.5" thickBot="1" x14ac:dyDescent="0.3">
      <c r="A80" s="17"/>
      <c r="B80" s="27"/>
      <c r="C80" s="32" t="s">
        <v>13</v>
      </c>
      <c r="D80" s="33">
        <v>0</v>
      </c>
      <c r="E80" s="36"/>
      <c r="F80" s="34">
        <v>20642</v>
      </c>
      <c r="G80" s="33"/>
      <c r="H80" s="34">
        <v>10600</v>
      </c>
      <c r="I80" s="33">
        <v>0</v>
      </c>
    </row>
    <row r="81" spans="1:9" ht="16.5" thickBot="1" x14ac:dyDescent="0.3">
      <c r="A81" s="17"/>
      <c r="B81" s="27"/>
      <c r="C81" s="32" t="s">
        <v>14</v>
      </c>
      <c r="D81" s="33">
        <v>0</v>
      </c>
      <c r="E81" s="36"/>
      <c r="F81" s="34">
        <v>50096</v>
      </c>
      <c r="G81" s="33"/>
      <c r="H81" s="34">
        <v>12424</v>
      </c>
      <c r="I81" s="35">
        <v>32250</v>
      </c>
    </row>
    <row r="82" spans="1:9" ht="16.5" thickBot="1" x14ac:dyDescent="0.3">
      <c r="A82" s="17"/>
      <c r="B82" s="27"/>
      <c r="C82" s="32" t="s">
        <v>15</v>
      </c>
      <c r="D82" s="33">
        <v>0</v>
      </c>
      <c r="E82" s="36"/>
      <c r="F82" s="34">
        <v>5026</v>
      </c>
      <c r="G82" s="33"/>
      <c r="H82" s="34">
        <v>3067</v>
      </c>
      <c r="I82" s="35">
        <v>5133</v>
      </c>
    </row>
    <row r="83" spans="1:9" ht="16.5" thickBot="1" x14ac:dyDescent="0.3">
      <c r="A83" s="17"/>
      <c r="B83" s="27">
        <v>511</v>
      </c>
      <c r="C83" s="28" t="s">
        <v>49</v>
      </c>
      <c r="D83" s="29">
        <v>60000</v>
      </c>
      <c r="E83" s="30"/>
      <c r="F83" s="30">
        <v>8154</v>
      </c>
      <c r="G83" s="31">
        <v>14</v>
      </c>
      <c r="H83" s="30">
        <v>24166</v>
      </c>
      <c r="I83" s="29">
        <v>121274</v>
      </c>
    </row>
    <row r="84" spans="1:9" ht="16.5" thickBot="1" x14ac:dyDescent="0.3">
      <c r="A84" s="17"/>
      <c r="B84" s="27">
        <v>518</v>
      </c>
      <c r="C84" s="32" t="s">
        <v>50</v>
      </c>
      <c r="D84" s="33"/>
      <c r="E84" s="30"/>
      <c r="F84" s="30">
        <v>14225</v>
      </c>
      <c r="G84" s="31"/>
      <c r="H84" s="30">
        <v>15572</v>
      </c>
      <c r="I84" s="29">
        <v>11825</v>
      </c>
    </row>
    <row r="85" spans="1:9" ht="16.5" thickBot="1" x14ac:dyDescent="0.3">
      <c r="A85" s="17"/>
      <c r="B85" s="27">
        <v>549</v>
      </c>
      <c r="C85" s="32" t="s">
        <v>72</v>
      </c>
      <c r="D85" s="33"/>
      <c r="E85" s="36"/>
      <c r="F85" s="36"/>
      <c r="G85" s="33"/>
      <c r="H85" s="36">
        <v>0</v>
      </c>
      <c r="I85" s="33"/>
    </row>
    <row r="86" spans="1:9" ht="16.5" thickBot="1" x14ac:dyDescent="0.3">
      <c r="A86" s="17"/>
      <c r="B86" s="27"/>
      <c r="C86" s="28" t="s">
        <v>33</v>
      </c>
      <c r="D86" s="29">
        <v>450000</v>
      </c>
      <c r="E86" s="30">
        <v>350000</v>
      </c>
      <c r="F86" s="30">
        <f>SUM(F75+F79+F83+F84)</f>
        <v>329188</v>
      </c>
      <c r="G86" s="31">
        <v>94</v>
      </c>
      <c r="H86" s="30">
        <v>221043</v>
      </c>
      <c r="I86" s="29">
        <v>452139</v>
      </c>
    </row>
    <row r="87" spans="1:9" ht="16.5" thickBot="1" x14ac:dyDescent="0.3">
      <c r="A87" s="17"/>
      <c r="B87" s="27">
        <v>609</v>
      </c>
      <c r="C87" s="28" t="s">
        <v>34</v>
      </c>
      <c r="D87" s="29">
        <v>450000</v>
      </c>
      <c r="E87" s="30">
        <v>350000</v>
      </c>
      <c r="F87" s="30">
        <v>333455</v>
      </c>
      <c r="G87" s="31">
        <v>95</v>
      </c>
      <c r="H87" s="30">
        <v>220950</v>
      </c>
      <c r="I87" s="29">
        <v>445208</v>
      </c>
    </row>
    <row r="88" spans="1:9" ht="16.5" thickBot="1" x14ac:dyDescent="0.3">
      <c r="A88" s="17"/>
      <c r="B88" s="27"/>
      <c r="C88" s="32" t="s">
        <v>51</v>
      </c>
      <c r="D88" s="35">
        <v>450000</v>
      </c>
      <c r="E88" s="34">
        <v>350000</v>
      </c>
      <c r="F88" s="34">
        <v>333455</v>
      </c>
      <c r="G88" s="33"/>
      <c r="H88" s="34">
        <v>220950</v>
      </c>
      <c r="I88" s="35">
        <v>445208</v>
      </c>
    </row>
    <row r="89" spans="1:9" ht="16.5" thickBot="1" x14ac:dyDescent="0.3">
      <c r="A89" s="17"/>
      <c r="B89" s="27"/>
      <c r="C89" s="28" t="s">
        <v>39</v>
      </c>
      <c r="D89" s="29">
        <v>450000</v>
      </c>
      <c r="E89" s="30">
        <v>350000</v>
      </c>
      <c r="F89" s="30">
        <v>333455</v>
      </c>
      <c r="G89" s="31">
        <v>95</v>
      </c>
      <c r="H89" s="30">
        <v>220950</v>
      </c>
      <c r="I89" s="29">
        <v>445208</v>
      </c>
    </row>
    <row r="90" spans="1:9" ht="16.5" thickBot="1" x14ac:dyDescent="0.3">
      <c r="A90" s="17"/>
      <c r="B90" s="27">
        <v>672</v>
      </c>
      <c r="C90" s="28" t="s">
        <v>45</v>
      </c>
      <c r="D90" s="31">
        <v>0</v>
      </c>
      <c r="E90" s="37"/>
      <c r="F90" s="37">
        <v>0</v>
      </c>
      <c r="G90" s="31"/>
      <c r="H90" s="37">
        <v>0</v>
      </c>
      <c r="I90" s="31">
        <v>0</v>
      </c>
    </row>
    <row r="91" spans="1:9" ht="15.75" x14ac:dyDescent="0.25">
      <c r="A91" s="17"/>
      <c r="B91" s="17"/>
      <c r="C91" s="17"/>
      <c r="D91" s="17"/>
      <c r="E91" s="17"/>
      <c r="F91" s="17"/>
      <c r="G91" s="17"/>
      <c r="H91" s="17"/>
      <c r="I91" s="17"/>
    </row>
    <row r="92" spans="1:9" ht="15.75" x14ac:dyDescent="0.25">
      <c r="A92" s="17"/>
      <c r="B92" s="17"/>
      <c r="C92" s="17"/>
      <c r="D92" s="17"/>
      <c r="E92" s="17"/>
      <c r="F92" s="17"/>
      <c r="G92" s="17"/>
      <c r="H92" s="17"/>
      <c r="I92" s="17"/>
    </row>
    <row r="93" spans="1:9" ht="19.5" thickBot="1" x14ac:dyDescent="0.35">
      <c r="A93" s="17"/>
      <c r="B93" s="17"/>
      <c r="C93" s="20" t="s">
        <v>82</v>
      </c>
      <c r="D93" s="17"/>
      <c r="E93" s="17"/>
      <c r="F93" s="17"/>
      <c r="G93" s="17"/>
      <c r="H93" s="17"/>
      <c r="I93" s="17"/>
    </row>
    <row r="94" spans="1:9" ht="14.45" customHeight="1" x14ac:dyDescent="0.25">
      <c r="A94" s="18"/>
      <c r="B94" s="38" t="s">
        <v>3</v>
      </c>
      <c r="C94" s="38" t="s">
        <v>4</v>
      </c>
      <c r="D94" s="39" t="s">
        <v>80</v>
      </c>
      <c r="E94" s="39" t="s">
        <v>81</v>
      </c>
      <c r="F94" s="40" t="s">
        <v>79</v>
      </c>
      <c r="G94" s="40" t="s">
        <v>73</v>
      </c>
      <c r="H94" s="40" t="s">
        <v>63</v>
      </c>
      <c r="I94" s="41"/>
    </row>
    <row r="95" spans="1:9" ht="15" customHeight="1" thickBot="1" x14ac:dyDescent="0.3">
      <c r="A95" s="18"/>
      <c r="B95" s="42"/>
      <c r="C95" s="42"/>
      <c r="D95" s="43"/>
      <c r="E95" s="43"/>
      <c r="F95" s="44"/>
      <c r="G95" s="44"/>
      <c r="H95" s="44"/>
      <c r="I95" s="41"/>
    </row>
    <row r="96" spans="1:9" ht="16.5" thickBot="1" x14ac:dyDescent="0.3">
      <c r="A96" s="17"/>
      <c r="B96" s="45">
        <v>501</v>
      </c>
      <c r="C96" s="46" t="s">
        <v>7</v>
      </c>
      <c r="D96" s="47">
        <v>275000</v>
      </c>
      <c r="E96" s="48">
        <v>150000</v>
      </c>
      <c r="F96" s="47">
        <v>52987</v>
      </c>
      <c r="G96" s="47">
        <v>103706</v>
      </c>
      <c r="H96" s="47">
        <v>208656</v>
      </c>
      <c r="I96" s="41"/>
    </row>
    <row r="97" spans="1:11" ht="16.5" thickBot="1" x14ac:dyDescent="0.3">
      <c r="A97" s="17"/>
      <c r="B97" s="45">
        <v>502</v>
      </c>
      <c r="C97" s="46" t="s">
        <v>52</v>
      </c>
      <c r="D97" s="49">
        <v>190000</v>
      </c>
      <c r="E97" s="48">
        <v>100500</v>
      </c>
      <c r="F97" s="49">
        <v>123701</v>
      </c>
      <c r="G97" s="49">
        <v>92132</v>
      </c>
      <c r="H97" s="47">
        <v>183566</v>
      </c>
      <c r="I97" s="41"/>
    </row>
    <row r="98" spans="1:11" ht="16.5" thickBot="1" x14ac:dyDescent="0.3">
      <c r="A98" s="17"/>
      <c r="B98" s="45">
        <v>511</v>
      </c>
      <c r="C98" s="46" t="s">
        <v>53</v>
      </c>
      <c r="D98" s="47">
        <v>5000</v>
      </c>
      <c r="E98" s="48"/>
      <c r="F98" s="47">
        <v>4599</v>
      </c>
      <c r="G98" s="47">
        <v>3126</v>
      </c>
      <c r="H98" s="47">
        <v>5458</v>
      </c>
      <c r="I98" s="41"/>
    </row>
    <row r="99" spans="1:11" ht="16.5" thickBot="1" x14ac:dyDescent="0.3">
      <c r="A99" s="17"/>
      <c r="B99" s="45" t="s">
        <v>54</v>
      </c>
      <c r="C99" s="46" t="s">
        <v>21</v>
      </c>
      <c r="D99" s="47">
        <v>9000</v>
      </c>
      <c r="E99" s="48"/>
      <c r="F99" s="47">
        <v>1443</v>
      </c>
      <c r="G99" s="47">
        <v>817</v>
      </c>
      <c r="H99" s="47">
        <v>2971</v>
      </c>
      <c r="I99" s="41"/>
      <c r="K99" s="1"/>
    </row>
    <row r="100" spans="1:11" ht="16.5" thickBot="1" x14ac:dyDescent="0.3">
      <c r="A100" s="17"/>
      <c r="B100" s="45">
        <v>521</v>
      </c>
      <c r="C100" s="46" t="s">
        <v>55</v>
      </c>
      <c r="D100" s="47">
        <v>210000</v>
      </c>
      <c r="E100" s="48">
        <v>100000</v>
      </c>
      <c r="F100" s="47">
        <v>61211</v>
      </c>
      <c r="G100" s="47">
        <v>139653</v>
      </c>
      <c r="H100" s="47">
        <v>215570</v>
      </c>
      <c r="I100" s="41"/>
    </row>
    <row r="101" spans="1:11" ht="16.5" thickBot="1" x14ac:dyDescent="0.3">
      <c r="A101" s="17"/>
      <c r="B101" s="45">
        <v>524</v>
      </c>
      <c r="C101" s="46" t="s">
        <v>56</v>
      </c>
      <c r="D101" s="47">
        <v>40000</v>
      </c>
      <c r="E101" s="48">
        <v>30000</v>
      </c>
      <c r="F101" s="47">
        <v>11860</v>
      </c>
      <c r="G101" s="47">
        <v>35586</v>
      </c>
      <c r="H101" s="47">
        <v>41958</v>
      </c>
      <c r="I101" s="41"/>
    </row>
    <row r="102" spans="1:11" ht="16.5" thickBot="1" x14ac:dyDescent="0.3">
      <c r="A102" s="17"/>
      <c r="B102" s="45">
        <v>527</v>
      </c>
      <c r="C102" s="46" t="s">
        <v>57</v>
      </c>
      <c r="D102" s="47">
        <v>0</v>
      </c>
      <c r="E102" s="48"/>
      <c r="F102" s="47">
        <v>702</v>
      </c>
      <c r="G102" s="47">
        <v>2310</v>
      </c>
      <c r="H102" s="47">
        <v>1995</v>
      </c>
      <c r="I102" s="41"/>
    </row>
    <row r="103" spans="1:11" ht="16.5" thickBot="1" x14ac:dyDescent="0.3">
      <c r="A103" s="17"/>
      <c r="B103" s="45">
        <v>551</v>
      </c>
      <c r="C103" s="46" t="s">
        <v>31</v>
      </c>
      <c r="D103" s="47">
        <v>5500</v>
      </c>
      <c r="E103" s="48"/>
      <c r="F103" s="47">
        <v>266</v>
      </c>
      <c r="G103" s="47">
        <v>3395</v>
      </c>
      <c r="H103" s="50">
        <v>3154</v>
      </c>
      <c r="I103" s="41"/>
    </row>
    <row r="104" spans="1:11" ht="16.5" thickBot="1" x14ac:dyDescent="0.3">
      <c r="A104" s="17"/>
      <c r="B104" s="45"/>
      <c r="C104" s="46" t="s">
        <v>33</v>
      </c>
      <c r="D104" s="50">
        <f>SUM(D96:D103)</f>
        <v>734500</v>
      </c>
      <c r="E104" s="51">
        <v>400000</v>
      </c>
      <c r="F104" s="50">
        <f>SUM(F96:F103)</f>
        <v>256769</v>
      </c>
      <c r="G104" s="50">
        <v>380725</v>
      </c>
      <c r="H104" s="50">
        <v>663328</v>
      </c>
      <c r="I104" s="41"/>
    </row>
    <row r="105" spans="1:11" ht="16.5" thickBot="1" x14ac:dyDescent="0.3">
      <c r="A105" s="17"/>
      <c r="B105" s="45"/>
      <c r="C105" s="46" t="s">
        <v>58</v>
      </c>
      <c r="D105" s="52"/>
      <c r="E105" s="53"/>
      <c r="F105" s="52"/>
      <c r="G105" s="52"/>
      <c r="H105" s="52"/>
      <c r="I105" s="41"/>
    </row>
    <row r="106" spans="1:11" ht="16.5" thickBot="1" x14ac:dyDescent="0.3">
      <c r="A106" s="17"/>
      <c r="B106" s="45" t="s">
        <v>59</v>
      </c>
      <c r="C106" s="46" t="s">
        <v>60</v>
      </c>
      <c r="D106" s="47">
        <v>730000</v>
      </c>
      <c r="E106" s="51">
        <v>200000</v>
      </c>
      <c r="F106" s="47">
        <v>93301</v>
      </c>
      <c r="G106" s="47">
        <v>267163</v>
      </c>
      <c r="H106" s="47">
        <v>475707</v>
      </c>
      <c r="I106" s="41"/>
    </row>
    <row r="107" spans="1:11" ht="16.5" thickBot="1" x14ac:dyDescent="0.3">
      <c r="A107" s="17"/>
      <c r="B107" s="45">
        <v>603</v>
      </c>
      <c r="C107" s="46" t="s">
        <v>61</v>
      </c>
      <c r="D107" s="47">
        <v>104000</v>
      </c>
      <c r="E107" s="51">
        <v>250000</v>
      </c>
      <c r="F107" s="47">
        <v>340251</v>
      </c>
      <c r="G107" s="47">
        <v>260030</v>
      </c>
      <c r="H107" s="47">
        <v>460132</v>
      </c>
      <c r="I107" s="41"/>
    </row>
    <row r="108" spans="1:11" ht="16.5" thickBot="1" x14ac:dyDescent="0.3">
      <c r="A108" s="17"/>
      <c r="B108" s="45"/>
      <c r="C108" s="46" t="s">
        <v>39</v>
      </c>
      <c r="D108" s="50">
        <v>834000</v>
      </c>
      <c r="E108" s="51">
        <f>SUM(E106:E107)</f>
        <v>450000</v>
      </c>
      <c r="F108" s="50">
        <f>SUM(F106:F107)</f>
        <v>433552</v>
      </c>
      <c r="G108" s="50">
        <v>527193</v>
      </c>
      <c r="H108" s="50">
        <v>935839</v>
      </c>
      <c r="I108" s="41"/>
    </row>
    <row r="109" spans="1:11" ht="16.5" thickBot="1" x14ac:dyDescent="0.3">
      <c r="A109" s="17"/>
      <c r="B109" s="54"/>
      <c r="C109" s="55"/>
      <c r="D109" s="56"/>
      <c r="E109" s="57"/>
      <c r="F109" s="58"/>
      <c r="G109" s="58"/>
      <c r="H109" s="56"/>
      <c r="I109" s="41"/>
    </row>
    <row r="110" spans="1:11" ht="15.75" x14ac:dyDescent="0.25">
      <c r="A110" s="17"/>
      <c r="B110" s="41"/>
      <c r="C110" s="41"/>
      <c r="D110" s="41"/>
      <c r="E110" s="41"/>
      <c r="F110" s="59"/>
      <c r="G110" s="41"/>
      <c r="H110" s="41"/>
      <c r="I110" s="41"/>
    </row>
    <row r="111" spans="1:11" ht="15.75" x14ac:dyDescent="0.25">
      <c r="A111" s="17"/>
      <c r="B111" s="41"/>
      <c r="C111" s="41"/>
      <c r="D111" s="41"/>
      <c r="E111" s="41"/>
      <c r="F111" s="60"/>
      <c r="G111" s="41"/>
      <c r="H111" s="41"/>
      <c r="I111" s="41"/>
    </row>
    <row r="112" spans="1:11" ht="15.75" x14ac:dyDescent="0.25">
      <c r="A112" s="17"/>
      <c r="B112" s="41"/>
      <c r="C112" s="41"/>
      <c r="D112" s="41"/>
      <c r="E112" s="41"/>
      <c r="F112" s="41"/>
      <c r="G112" s="41"/>
      <c r="H112" s="41"/>
      <c r="I112" s="41"/>
    </row>
  </sheetData>
  <mergeCells count="48">
    <mergeCell ref="A1:I1"/>
    <mergeCell ref="A2:I2"/>
    <mergeCell ref="F49:F51"/>
    <mergeCell ref="B52:B53"/>
    <mergeCell ref="C52:C53"/>
    <mergeCell ref="D52:D53"/>
    <mergeCell ref="I5:I6"/>
    <mergeCell ref="E5:E6"/>
    <mergeCell ref="H5:H6"/>
    <mergeCell ref="I49:I51"/>
    <mergeCell ref="I52:I53"/>
    <mergeCell ref="H52:H53"/>
    <mergeCell ref="G52:G53"/>
    <mergeCell ref="I70:I72"/>
    <mergeCell ref="B73:B74"/>
    <mergeCell ref="C73:C74"/>
    <mergeCell ref="D73:D74"/>
    <mergeCell ref="H73:H74"/>
    <mergeCell ref="G73:G74"/>
    <mergeCell ref="E73:E74"/>
    <mergeCell ref="I73:I74"/>
    <mergeCell ref="B70:B72"/>
    <mergeCell ref="D70:D72"/>
    <mergeCell ref="E70:E72"/>
    <mergeCell ref="F70:F72"/>
    <mergeCell ref="G70:G72"/>
    <mergeCell ref="H70:H72"/>
    <mergeCell ref="F73:F74"/>
    <mergeCell ref="G94:G95"/>
    <mergeCell ref="H94:H95"/>
    <mergeCell ref="E94:E95"/>
    <mergeCell ref="B5:B6"/>
    <mergeCell ref="C5:C6"/>
    <mergeCell ref="D5:D6"/>
    <mergeCell ref="G5:G6"/>
    <mergeCell ref="G49:G51"/>
    <mergeCell ref="H49:H51"/>
    <mergeCell ref="F52:F53"/>
    <mergeCell ref="E52:E53"/>
    <mergeCell ref="F5:F6"/>
    <mergeCell ref="F94:F95"/>
    <mergeCell ref="B49:B51"/>
    <mergeCell ref="D49:D51"/>
    <mergeCell ref="E49:E51"/>
    <mergeCell ref="A94:A95"/>
    <mergeCell ref="B94:B95"/>
    <mergeCell ref="C94:C95"/>
    <mergeCell ref="D94:D95"/>
  </mergeCells>
  <pageMargins left="0.7" right="0.7" top="0.78740157499999996" bottom="0.78740157499999996" header="0.3" footer="0.3"/>
  <pageSetup paperSize="9" scale="69" fitToHeight="0" orientation="portrait" r:id="rId1"/>
  <rowBreaks count="3" manualBreakCount="3">
    <brk id="50" max="16383" man="1"/>
    <brk id="88" max="16383" man="1"/>
    <brk id="91" max="16383" man="1"/>
  </rowBreaks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plnění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Anička</dc:creator>
  <cp:lastModifiedBy>Kubíčková Eva</cp:lastModifiedBy>
  <cp:lastPrinted>2022-04-27T14:08:03Z</cp:lastPrinted>
  <dcterms:created xsi:type="dcterms:W3CDTF">2019-08-02T18:43:21Z</dcterms:created>
  <dcterms:modified xsi:type="dcterms:W3CDTF">2022-04-27T14:13:25Z</dcterms:modified>
</cp:coreProperties>
</file>